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5-2027" sheetId="1" state="visible" r:id="rId1"/>
  </sheets>
  <definedNames>
    <definedName name="Print_Titles" localSheetId="0">'2025-2027'!$A:$A</definedName>
    <definedName name="_xlnm.Print_Area" localSheetId="0">'2025-2027'!$A$1:$Y$30</definedName>
  </definedNames>
  <calcPr refMode="R1C1"/>
</workbook>
</file>

<file path=xl/sharedStrings.xml><?xml version="1.0" encoding="utf-8"?>
<sst xmlns="http://schemas.openxmlformats.org/spreadsheetml/2006/main" count="33" uniqueCount="33">
  <si>
    <t>"СОГЛАСОВАНО"</t>
  </si>
  <si>
    <t xml:space="preserve">Заместитель главы Белоярского района, председатель Комитета  по финансам и налоговой политике администрации  Белоярского района</t>
  </si>
  <si>
    <t>________________________</t>
  </si>
  <si>
    <t>И.А.Плохих</t>
  </si>
  <si>
    <t>________________________________</t>
  </si>
  <si>
    <t>года</t>
  </si>
  <si>
    <t xml:space="preserve">Р А С Ч Ё Т</t>
  </si>
  <si>
    <t xml:space="preserve">иных межбюджетных трансфертов бюджетам городского и сельских поселений в границах Белоярского района из бюджета Белоярского района  на обеспечение сбалансированности местных бюджетов на 2026 год и плановый период 2027 и 2028 годов   (Постановление администрации Белоярского района от 13 апреля 2011 года № 501 "Об утверждении Методики расчёта иных межбюджетных трансфертов бюджетам городского и сельских поселений в границах Белоярского района из бюджета Белоярского района на обеспечение сбалансированности местных бюджетов")</t>
  </si>
  <si>
    <t xml:space="preserve">Объем межбюджетных трансфертов на обеспечение сбалансированности бюджета i поселения для финансового обеспечения расходных обязательств определяется по формуле:
Дсi = Ri - Дi - Oi, где:
</t>
  </si>
  <si>
    <t xml:space="preserve">Дсi - объем межбюджетных трансфертов на обеспечение сбалансированности бюджета i поселения для финансового обеспечения расходных обязательств;</t>
  </si>
  <si>
    <t xml:space="preserve">Ri - расчетные (планируемые) расходы - потребность средств на исполнение расходных обязательств бюджета i поселения, связанных с решением вопросов, отнесенных федеральными законами, законами Ханты-Мансийского автономного округа - Югры к полномочиям городского и сельских поселений, с учетом переданных полномочий в соответствии с заключенными соглашениями о передаче осуществления части полномочий органов местного самоуправления Белоярского района органам местного самоуправления городского и сельских поселений в границах Белоярского района;
</t>
  </si>
  <si>
    <t xml:space="preserve">Дi - расчетные доходы бюджета i поселения с учетом дотации на выравнивание бюджетной обеспеченности из бюджета Белоярского района;
</t>
  </si>
  <si>
    <t xml:space="preserve">Оi - сумма остатков средств на счетах по учету средств i поселения по состоянию на 1 января текущего года.
</t>
  </si>
  <si>
    <t>Наименование</t>
  </si>
  <si>
    <t xml:space="preserve">2026 год</t>
  </si>
  <si>
    <t>ВСЕГО</t>
  </si>
  <si>
    <t xml:space="preserve">2027 год</t>
  </si>
  <si>
    <t xml:space="preserve">2028 год</t>
  </si>
  <si>
    <t xml:space="preserve">сельское поселение Казым</t>
  </si>
  <si>
    <t xml:space="preserve">сельское поселение Верхнеказымский</t>
  </si>
  <si>
    <t xml:space="preserve">сельское поселение Сосновка</t>
  </si>
  <si>
    <t xml:space="preserve">сельское поселение Лыхма</t>
  </si>
  <si>
    <t xml:space="preserve">сельское поселение Полноват</t>
  </si>
  <si>
    <t xml:space="preserve">сельское поселение Сорум</t>
  </si>
  <si>
    <t xml:space="preserve">городское поселение Белоярский</t>
  </si>
  <si>
    <t xml:space="preserve">городское  поселение Белоярский</t>
  </si>
  <si>
    <t xml:space="preserve"> Расчетные (планируемые) расходы бюджета (Ri), всего</t>
  </si>
  <si>
    <t xml:space="preserve">Расчетные доходы бюджета (Дi) , всего</t>
  </si>
  <si>
    <t xml:space="preserve">1. Дотация на выравнивание бюджетной обеспеченности поселений из бюджета Белоярского района</t>
  </si>
  <si>
    <t xml:space="preserve">2. Собственные доходы бюджета  поселения Белоярского района</t>
  </si>
  <si>
    <t xml:space="preserve">3.Межбюджетные трансферты на исполнение переданных полномочий</t>
  </si>
  <si>
    <t xml:space="preserve">Сумма остатков средств на счетах по учету средств i поселения по состоянию на 01 января текущего года (Оi), всего</t>
  </si>
  <si>
    <t xml:space="preserve">Объем иных межбюджетных трансфертов бюджетам поселений из бюджета Белоярского района для обеспечения сбалансированности бюджетов поселений Белоярского района (Дсi), всего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</si>
</sst>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6">
    <font>
      <sz val="11.000000"/>
      <color theme="1"/>
      <name val="Calibri"/>
      <scheme val="minor"/>
    </font>
    <font>
      <sz val="10.000000"/>
      <name val="Arial"/>
    </font>
    <font>
      <sz val="10.000000"/>
      <name val="Arial Cyr"/>
    </font>
    <font>
      <sz val="14.000000"/>
      <name val="Times New Roman"/>
    </font>
    <font>
      <sz val="14.000000"/>
      <color theme="1"/>
      <name val="Times New Roman"/>
    </font>
    <font>
      <b/>
      <sz val="18.000000"/>
      <color theme="1"/>
      <name val="Times New Roman"/>
    </font>
    <font>
      <b/>
      <sz val="14.000000"/>
      <color theme="1"/>
      <name val="Times New Roman"/>
    </font>
    <font>
      <sz val="18.000000"/>
      <color theme="1"/>
      <name val="Times New Roman"/>
    </font>
    <font>
      <sz val="16.000000"/>
      <color theme="1"/>
      <name val="Times New Roman"/>
    </font>
    <font>
      <sz val="16.000000"/>
      <name val="Times New Roman"/>
    </font>
    <font>
      <b/>
      <sz val="14.000000"/>
      <name val="Times New Roman"/>
    </font>
    <font>
      <b/>
      <sz val="13.000000"/>
      <name val="Times New Roman"/>
    </font>
    <font>
      <b/>
      <sz val="18.000000"/>
      <name val="Times New Roman"/>
    </font>
    <font>
      <i/>
      <sz val="18.000000"/>
      <name val="Times New Roman"/>
    </font>
    <font>
      <i/>
      <sz val="14.000000"/>
      <color theme="1"/>
      <name val="Times New Roman"/>
    </font>
    <font>
      <i/>
      <sz val="14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51">
    <xf fontId="0" fillId="0" borderId="0" numFmtId="0" xfId="0"/>
    <xf fontId="0" fillId="2" borderId="0" numFmtId="0" xfId="0" applyFill="1"/>
    <xf fontId="3" fillId="0" borderId="0" numFmtId="0" xfId="0" applyFont="1" applyAlignment="1">
      <alignment horizontal="center" vertical="top"/>
    </xf>
    <xf fontId="4" fillId="0" borderId="0" numFmtId="0" xfId="0" applyFont="1" applyAlignment="1">
      <alignment horizontal="center" wrapText="1"/>
    </xf>
    <xf fontId="0" fillId="0" borderId="0" numFmtId="0" xfId="0" applyAlignment="1">
      <alignment horizontal="center"/>
    </xf>
    <xf fontId="4" fillId="0" borderId="0" numFmtId="0" xfId="0" applyFont="1" applyAlignment="1">
      <alignment wrapText="1"/>
    </xf>
    <xf fontId="3" fillId="0" borderId="0" numFmtId="0" xfId="0" applyFont="1"/>
    <xf fontId="3" fillId="0" borderId="0" numFmtId="0" xfId="0" applyFont="1" applyAlignment="1">
      <alignment horizontal="center"/>
    </xf>
    <xf fontId="4" fillId="0" borderId="0" numFmtId="0" xfId="0" applyFont="1"/>
    <xf fontId="4" fillId="0" borderId="0" numFmtId="0" xfId="0" applyFont="1" applyAlignment="1">
      <alignment horizontal="center"/>
    </xf>
    <xf fontId="5" fillId="0" borderId="0" numFmtId="0" xfId="0" applyFont="1" applyAlignment="1">
      <alignment horizontal="center"/>
    </xf>
    <xf fontId="5" fillId="0" borderId="0" numFmtId="0" xfId="0" applyFont="1"/>
    <xf fontId="4" fillId="0" borderId="0" numFmtId="0" xfId="0" applyFont="1" applyAlignment="1">
      <alignment vertical="top" wrapText="1"/>
    </xf>
    <xf fontId="4" fillId="0" borderId="0" numFmtId="0" xfId="0" applyFont="1" applyAlignment="1">
      <alignment horizontal="center" vertical="top" wrapText="1"/>
    </xf>
    <xf fontId="6" fillId="0" borderId="0" numFmtId="0" xfId="0" applyFont="1" applyAlignment="1">
      <alignment vertical="center" wrapText="1"/>
    </xf>
    <xf fontId="7" fillId="0" borderId="0" numFmtId="0" xfId="0" applyFont="1" applyAlignment="1">
      <alignment horizontal="left" vertical="top" wrapText="1"/>
    </xf>
    <xf fontId="4" fillId="0" borderId="0" numFmtId="0" xfId="0" applyFont="1" applyAlignment="1">
      <alignment horizontal="left" vertical="top" wrapText="1"/>
    </xf>
    <xf fontId="3" fillId="0" borderId="1" numFmtId="0" xfId="1" applyFont="1" applyBorder="1" applyAlignment="1" applyProtection="1">
      <alignment horizontal="center" vertical="center" wrapText="1"/>
      <protection hidden="1"/>
    </xf>
    <xf fontId="8" fillId="0" borderId="2" numFmtId="0" xfId="0" applyFont="1" applyBorder="1" applyAlignment="1">
      <alignment horizontal="center" vertical="top"/>
    </xf>
    <xf fontId="8" fillId="0" borderId="3" numFmtId="0" xfId="0" applyFont="1" applyBorder="1" applyAlignment="1">
      <alignment horizontal="center" vertical="top"/>
    </xf>
    <xf fontId="8" fillId="0" borderId="4" numFmtId="0" xfId="0" applyFont="1" applyBorder="1" applyAlignment="1">
      <alignment horizontal="center" vertical="top"/>
    </xf>
    <xf fontId="9" fillId="3" borderId="1" numFmtId="0" xfId="1" applyFont="1" applyFill="1" applyBorder="1" applyAlignment="1" applyProtection="1">
      <alignment horizontal="center" vertical="center" wrapText="1"/>
      <protection hidden="1"/>
    </xf>
    <xf fontId="10" fillId="3" borderId="1" numFmtId="0" xfId="1" applyFont="1" applyFill="1" applyBorder="1" applyAlignment="1" applyProtection="1">
      <alignment horizontal="center" vertical="center" wrapText="1"/>
      <protection hidden="1"/>
    </xf>
    <xf fontId="11" fillId="3" borderId="0" numFmtId="0" xfId="1" applyFont="1" applyFill="1" applyAlignment="1" applyProtection="1">
      <alignment horizontal="center" vertical="center" wrapText="1"/>
      <protection hidden="1"/>
    </xf>
    <xf fontId="9" fillId="0" borderId="1" numFmtId="0" xfId="1" applyFont="1" applyBorder="1" applyAlignment="1" applyProtection="1">
      <alignment horizontal="center" vertical="center" wrapText="1"/>
      <protection hidden="1"/>
    </xf>
    <xf fontId="9" fillId="2" borderId="1" numFmtId="0" xfId="1" applyFont="1" applyFill="1" applyBorder="1" applyAlignment="1" applyProtection="1">
      <alignment horizontal="center" vertical="center" wrapText="1"/>
      <protection hidden="1"/>
    </xf>
    <xf fontId="3" fillId="2" borderId="1" numFmtId="0" xfId="0" applyFont="1" applyFill="1" applyBorder="1" applyAlignment="1">
      <alignment horizontal="center" vertical="top" wrapText="1"/>
    </xf>
    <xf fontId="3" fillId="3" borderId="1" numFmtId="0" xfId="0" applyFont="1" applyFill="1" applyBorder="1" applyAlignment="1">
      <alignment horizontal="center" vertical="top" wrapText="1"/>
    </xf>
    <xf fontId="10" fillId="3" borderId="1" numFmtId="0" xfId="0" applyFont="1" applyFill="1" applyBorder="1" applyAlignment="1">
      <alignment horizontal="center" vertical="top" wrapText="1"/>
    </xf>
    <xf fontId="11" fillId="2" borderId="0" numFmtId="0" xfId="0" applyFont="1" applyFill="1" applyAlignment="1">
      <alignment horizontal="center" vertical="top" wrapText="1"/>
    </xf>
    <xf fontId="4" fillId="2" borderId="0" numFmtId="0" xfId="0" applyFont="1" applyFill="1"/>
    <xf fontId="12" fillId="0" borderId="1" numFmtId="0" xfId="0" applyFont="1" applyBorder="1" applyAlignment="1">
      <alignment vertical="top" wrapText="1"/>
    </xf>
    <xf fontId="6" fillId="0" borderId="1" numFmtId="4" xfId="0" applyNumberFormat="1" applyFont="1" applyBorder="1" applyAlignment="1">
      <alignment horizontal="center" vertical="center" wrapText="1"/>
    </xf>
    <xf fontId="10" fillId="0" borderId="1" numFmtId="4" xfId="0" applyNumberFormat="1" applyFont="1" applyBorder="1" applyAlignment="1">
      <alignment horizontal="center" vertical="center" wrapText="1"/>
    </xf>
    <xf fontId="10" fillId="3" borderId="1" numFmtId="4" xfId="0" applyNumberFormat="1" applyFont="1" applyFill="1" applyBorder="1" applyAlignment="1">
      <alignment horizontal="center" vertical="center" wrapText="1"/>
    </xf>
    <xf fontId="6" fillId="2" borderId="1" numFmtId="4" xfId="0" applyNumberFormat="1" applyFont="1" applyFill="1" applyBorder="1" applyAlignment="1">
      <alignment horizontal="center" vertical="center" wrapText="1"/>
    </xf>
    <xf fontId="10" fillId="2" borderId="1" numFmtId="4" xfId="0" applyNumberFormat="1" applyFont="1" applyFill="1" applyBorder="1" applyAlignment="1">
      <alignment horizontal="center" vertical="center" wrapText="1"/>
    </xf>
    <xf fontId="11" fillId="3" borderId="0" numFmtId="4" xfId="0" applyNumberFormat="1" applyFont="1" applyFill="1" applyAlignment="1">
      <alignment horizontal="center" vertical="center" wrapText="1"/>
    </xf>
    <xf fontId="13" fillId="0" borderId="1" numFmtId="0" xfId="0" applyFont="1" applyBorder="1" applyAlignment="1">
      <alignment vertical="top" wrapText="1"/>
    </xf>
    <xf fontId="14" fillId="0" borderId="1" numFmtId="4" xfId="0" applyNumberFormat="1" applyFont="1" applyBorder="1" applyAlignment="1">
      <alignment horizontal="center" vertical="center" wrapText="1"/>
    </xf>
    <xf fontId="15" fillId="0" borderId="1" numFmtId="4" xfId="0" applyNumberFormat="1" applyFont="1" applyBorder="1" applyAlignment="1">
      <alignment horizontal="center" vertical="center" wrapText="1"/>
    </xf>
    <xf fontId="14" fillId="2" borderId="1" numFmtId="4" xfId="0" applyNumberFormat="1" applyFont="1" applyFill="1" applyBorder="1" applyAlignment="1">
      <alignment horizontal="center" vertical="center" wrapText="1"/>
    </xf>
    <xf fontId="15" fillId="2" borderId="1" numFmtId="4" xfId="0" applyNumberFormat="1" applyFont="1" applyFill="1" applyBorder="1" applyAlignment="1">
      <alignment horizontal="center" vertical="center" wrapText="1"/>
    </xf>
    <xf fontId="15" fillId="2" borderId="1" numFmtId="4" xfId="2" applyNumberFormat="1" applyFont="1" applyFill="1" applyBorder="1" applyAlignment="1">
      <alignment horizontal="center" vertical="center"/>
    </xf>
    <xf fontId="4" fillId="0" borderId="1" numFmtId="4" xfId="0" applyNumberFormat="1" applyFont="1" applyBorder="1" applyAlignment="1">
      <alignment horizontal="center" vertical="center" wrapText="1"/>
    </xf>
    <xf fontId="3" fillId="0" borderId="1" numFmtId="4" xfId="0" applyNumberFormat="1" applyFont="1" applyBorder="1" applyAlignment="1">
      <alignment horizontal="center" vertical="center" wrapText="1"/>
    </xf>
    <xf fontId="3" fillId="2" borderId="1" numFmtId="4" xfId="0" applyNumberFormat="1" applyFont="1" applyFill="1" applyBorder="1" applyAlignment="1">
      <alignment horizontal="center" vertical="center" wrapText="1"/>
    </xf>
    <xf fontId="10" fillId="0" borderId="0" numFmtId="0" xfId="0" applyFont="1" applyAlignment="1">
      <alignment vertical="top" wrapText="1"/>
    </xf>
    <xf fontId="4" fillId="0" borderId="0" numFmtId="0" xfId="0" applyFont="1" applyAlignment="1">
      <alignment horizontal="center" vertical="top"/>
    </xf>
    <xf fontId="4" fillId="0" borderId="0" numFmtId="4" xfId="0" applyNumberFormat="1" applyFont="1" applyAlignment="1">
      <alignment horizontal="left" vertical="top"/>
    </xf>
    <xf fontId="4" fillId="0" borderId="0" numFmtId="4" xfId="0" applyNumberFormat="1" applyFo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view="normal" topLeftCell="I13" zoomScale="46" workbookViewId="0">
      <selection activeCell="B13" activeCellId="0" sqref="B13:O13"/>
    </sheetView>
  </sheetViews>
  <sheetFormatPr defaultRowHeight="14.25"/>
  <cols>
    <col customWidth="1" min="1" max="1" width="44"/>
    <col customWidth="1" min="2" max="2" width="21.140625"/>
    <col customWidth="1" min="3" max="3" width="20.7109375"/>
    <col customWidth="1" min="4" max="4" width="20.42578125"/>
    <col customWidth="1" min="5" max="5" width="20.140625"/>
    <col customWidth="1" min="6" max="6" width="19.5703125"/>
    <col customWidth="1" min="7" max="7" width="19.140625"/>
    <col customWidth="1" min="8" max="8" width="20.85546875"/>
    <col customWidth="1" min="9" max="9" width="20.42578125"/>
    <col customWidth="1" min="10" max="10" width="20.5703125"/>
    <col customWidth="1" min="11" max="11" width="22.140625"/>
    <col customWidth="1" min="12" max="12" width="20.5703125"/>
    <col customWidth="1" min="13" max="14" width="20"/>
    <col customWidth="1" min="15" max="15" width="20.28515625"/>
    <col customWidth="1" min="16" max="16" width="21.140625"/>
    <col customWidth="1" min="17" max="17" width="23.28515625"/>
    <col customWidth="1" min="18" max="18" width="19.140625"/>
    <col customWidth="1" min="19" max="19" width="22.28515625"/>
    <col customWidth="1" min="20" max="20" width="21"/>
    <col customWidth="1" min="21" max="21" width="21.42578125"/>
    <col customWidth="1" min="22" max="22" width="22"/>
    <col customWidth="1" min="23" max="23" width="21.5703125"/>
    <col customWidth="1" min="24" max="25" width="26.5703125"/>
    <col customWidth="1" min="26" max="26" width="16.42578125"/>
  </cols>
  <sheetData>
    <row r="1" s="1" customFormat="1" ht="17.25">
      <c r="E1" s="2"/>
      <c r="F1" s="2"/>
      <c r="G1" s="2"/>
      <c r="H1" s="2"/>
      <c r="I1" s="2"/>
      <c r="J1" s="2"/>
      <c r="K1" s="2"/>
      <c r="L1" s="2"/>
      <c r="M1" s="2"/>
      <c r="N1" s="2" t="s">
        <v>0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="1" customFormat="1" ht="18" customHeight="1">
      <c r="E2" s="3"/>
      <c r="F2" s="3"/>
      <c r="G2" s="3"/>
      <c r="H2" s="3"/>
      <c r="I2" s="3"/>
      <c r="J2" s="3"/>
      <c r="K2" s="3"/>
      <c r="L2" s="3"/>
      <c r="M2" s="3"/>
      <c r="N2" s="3" t="s">
        <v>1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="1" customFormat="1" ht="17.25"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="1" customFormat="1" ht="37.5" customHeight="1">
      <c r="A4" s="4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="1" customFormat="1" ht="18.75" customHeight="1">
      <c r="A5" s="4"/>
      <c r="E5" s="5"/>
      <c r="F5" s="5"/>
      <c r="G5" s="5"/>
      <c r="H5" s="5"/>
      <c r="I5" s="6"/>
      <c r="J5" s="6"/>
      <c r="K5" s="6"/>
      <c r="L5" s="6"/>
      <c r="M5" s="6"/>
      <c r="N5" s="3" t="s">
        <v>2</v>
      </c>
      <c r="O5" s="3"/>
      <c r="P5" s="3"/>
      <c r="Q5" s="7" t="s">
        <v>3</v>
      </c>
      <c r="R5" s="6"/>
      <c r="S5" s="6"/>
      <c r="T5" s="6"/>
      <c r="U5" s="6"/>
      <c r="V5" s="3"/>
      <c r="W5" s="3"/>
      <c r="X5" s="3"/>
      <c r="Y5" s="7"/>
      <c r="Z5" s="6"/>
    </row>
    <row r="6" ht="27" customHeight="1">
      <c r="E6" s="4"/>
      <c r="F6" s="4"/>
      <c r="G6" s="4"/>
      <c r="H6" s="4"/>
      <c r="I6" s="8"/>
      <c r="J6" s="8"/>
      <c r="K6" s="8"/>
      <c r="L6" s="8"/>
      <c r="M6" s="8"/>
      <c r="N6" s="4" t="s">
        <v>4</v>
      </c>
      <c r="O6" s="4"/>
      <c r="P6" s="4"/>
      <c r="Q6" s="9" t="s">
        <v>5</v>
      </c>
      <c r="R6" s="8"/>
      <c r="S6" s="8"/>
      <c r="T6" s="8"/>
      <c r="U6" s="8"/>
      <c r="V6" s="4"/>
      <c r="W6" s="4"/>
      <c r="X6" s="4"/>
      <c r="Y6" s="9"/>
      <c r="Z6" s="8"/>
    </row>
    <row r="7" ht="21.7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1"/>
      <c r="U7" s="11"/>
      <c r="V7" s="11"/>
      <c r="W7" s="11"/>
      <c r="X7" s="11"/>
      <c r="Y7" s="11"/>
      <c r="Z7" s="10"/>
    </row>
    <row r="8" ht="21.75">
      <c r="A8" s="10" t="s">
        <v>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1"/>
      <c r="U8" s="11"/>
      <c r="V8" s="11"/>
      <c r="W8" s="11"/>
      <c r="X8" s="11"/>
      <c r="Y8" s="11"/>
      <c r="Z8" s="10"/>
    </row>
    <row r="9" ht="25.5" hidden="1" customHeight="1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3"/>
      <c r="AA9" s="14"/>
      <c r="AB9" s="14"/>
      <c r="AC9" s="14"/>
      <c r="AD9" s="14"/>
      <c r="AE9" s="14"/>
      <c r="AF9" s="8"/>
      <c r="AG9" s="8"/>
      <c r="AH9" s="8"/>
      <c r="AI9" s="8"/>
      <c r="AJ9" s="8"/>
      <c r="AK9" s="8"/>
      <c r="AL9" s="8"/>
      <c r="AM9" s="8"/>
    </row>
    <row r="10" ht="21.75" hidden="1" customHeight="1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3"/>
      <c r="AA10" s="14"/>
      <c r="AB10" s="14"/>
      <c r="AC10" s="14"/>
      <c r="AD10" s="14"/>
      <c r="AE10" s="14"/>
      <c r="AF10" s="8"/>
      <c r="AG10" s="8"/>
      <c r="AH10" s="8"/>
      <c r="AI10" s="8"/>
      <c r="AJ10" s="8"/>
      <c r="AK10" s="8"/>
      <c r="AL10" s="8"/>
      <c r="AM10" s="8"/>
    </row>
    <row r="11" ht="21.75" hidden="1" customHeight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3"/>
      <c r="AA11" s="14"/>
      <c r="AB11" s="14"/>
      <c r="AC11" s="14"/>
      <c r="AD11" s="14"/>
      <c r="AE11" s="14"/>
      <c r="AF11" s="8"/>
      <c r="AG11" s="8"/>
      <c r="AH11" s="8"/>
      <c r="AI11" s="8"/>
      <c r="AJ11" s="8"/>
      <c r="AK11" s="8"/>
      <c r="AL11" s="8"/>
      <c r="AM11" s="8"/>
    </row>
    <row r="12" ht="69" customHeight="1">
      <c r="A12" s="12"/>
      <c r="B12" s="13" t="s">
        <v>7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2"/>
      <c r="R12" s="12"/>
      <c r="S12" s="12"/>
      <c r="T12" s="12"/>
      <c r="U12" s="12"/>
      <c r="V12" s="12"/>
      <c r="W12" s="12"/>
      <c r="X12" s="12"/>
      <c r="Y12" s="12"/>
      <c r="Z12" s="13"/>
      <c r="AA12" s="14"/>
      <c r="AB12" s="14"/>
      <c r="AC12" s="14"/>
      <c r="AD12" s="14"/>
      <c r="AE12" s="14"/>
      <c r="AF12" s="8"/>
      <c r="AG12" s="8"/>
      <c r="AH12" s="8"/>
      <c r="AI12" s="8"/>
      <c r="AJ12" s="8"/>
      <c r="AK12" s="8"/>
      <c r="AL12" s="8"/>
      <c r="AM12" s="8"/>
    </row>
    <row r="13" ht="52.5" customHeight="1">
      <c r="A13" s="15"/>
      <c r="B13" s="15" t="s">
        <v>8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6"/>
      <c r="AA13" s="14"/>
      <c r="AB13" s="14"/>
      <c r="AC13" s="14"/>
      <c r="AD13" s="14"/>
      <c r="AE13" s="14"/>
      <c r="AF13" s="8"/>
      <c r="AG13" s="8"/>
      <c r="AH13" s="8"/>
      <c r="AI13" s="8"/>
      <c r="AJ13" s="8"/>
      <c r="AK13" s="8"/>
      <c r="AL13" s="8"/>
      <c r="AM13" s="8"/>
    </row>
    <row r="14" ht="21.75">
      <c r="A14" s="15"/>
      <c r="B14" s="15" t="s">
        <v>9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6"/>
      <c r="AA14" s="14"/>
      <c r="AB14" s="14"/>
      <c r="AC14" s="14"/>
      <c r="AD14" s="14"/>
      <c r="AE14" s="14"/>
      <c r="AF14" s="8"/>
      <c r="AG14" s="8"/>
      <c r="AH14" s="8"/>
      <c r="AI14" s="8"/>
      <c r="AJ14" s="8"/>
      <c r="AK14" s="8"/>
      <c r="AL14" s="8"/>
      <c r="AM14" s="8"/>
    </row>
    <row r="15" ht="77.25" customHeight="1">
      <c r="A15" s="15"/>
      <c r="B15" s="15" t="s">
        <v>10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2"/>
      <c r="S15" s="12"/>
      <c r="T15" s="12"/>
      <c r="U15" s="12"/>
      <c r="V15" s="12"/>
      <c r="W15" s="12"/>
      <c r="X15" s="12"/>
      <c r="Y15" s="12"/>
      <c r="Z15" s="16"/>
      <c r="AA15" s="14"/>
      <c r="AB15" s="14"/>
      <c r="AC15" s="14"/>
      <c r="AD15" s="14"/>
      <c r="AE15" s="14"/>
      <c r="AF15" s="8"/>
      <c r="AG15" s="8"/>
      <c r="AH15" s="8"/>
      <c r="AI15" s="8"/>
      <c r="AJ15" s="8"/>
      <c r="AK15" s="8"/>
      <c r="AL15" s="8"/>
      <c r="AM15" s="8"/>
    </row>
    <row r="16" ht="21.75">
      <c r="A16" s="15"/>
      <c r="B16" s="15" t="s">
        <v>11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6"/>
      <c r="AA16" s="14"/>
      <c r="AB16" s="14"/>
      <c r="AC16" s="14"/>
      <c r="AD16" s="14"/>
      <c r="AE16" s="14"/>
      <c r="AF16" s="8"/>
      <c r="AG16" s="8"/>
      <c r="AH16" s="8"/>
      <c r="AI16" s="8"/>
      <c r="AJ16" s="8"/>
      <c r="AK16" s="8"/>
      <c r="AL16" s="8"/>
      <c r="AM16" s="8"/>
    </row>
    <row r="17" ht="21.75">
      <c r="A17" s="15"/>
      <c r="B17" s="15" t="s">
        <v>12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6"/>
      <c r="AA17" s="14"/>
      <c r="AB17" s="14"/>
      <c r="AC17" s="14"/>
      <c r="AD17" s="14"/>
      <c r="AE17" s="14"/>
      <c r="AF17" s="8"/>
      <c r="AG17" s="8"/>
      <c r="AH17" s="8"/>
      <c r="AI17" s="8"/>
      <c r="AJ17" s="8"/>
      <c r="AK17" s="8"/>
      <c r="AL17" s="8"/>
      <c r="AM17" s="8"/>
    </row>
    <row r="18" ht="12" customHeight="1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4"/>
      <c r="AB18" s="14"/>
      <c r="AC18" s="14"/>
      <c r="AD18" s="14"/>
      <c r="AE18" s="14"/>
      <c r="AF18" s="8"/>
      <c r="AG18" s="8"/>
      <c r="AH18" s="8"/>
      <c r="AI18" s="8"/>
      <c r="AJ18" s="8"/>
      <c r="AK18" s="8"/>
      <c r="AL18" s="8"/>
      <c r="AM18" s="8"/>
    </row>
    <row r="19" ht="19.5">
      <c r="A19" s="17" t="s">
        <v>13</v>
      </c>
      <c r="B19" s="18" t="s">
        <v>14</v>
      </c>
      <c r="C19" s="19"/>
      <c r="D19" s="19"/>
      <c r="E19" s="19"/>
      <c r="F19" s="19"/>
      <c r="G19" s="19"/>
      <c r="H19" s="20"/>
      <c r="I19" s="21" t="s">
        <v>15</v>
      </c>
      <c r="J19" s="18" t="s">
        <v>16</v>
      </c>
      <c r="K19" s="19"/>
      <c r="L19" s="19"/>
      <c r="M19" s="19"/>
      <c r="N19" s="19"/>
      <c r="O19" s="19"/>
      <c r="P19" s="20"/>
      <c r="Q19" s="21" t="s">
        <v>15</v>
      </c>
      <c r="R19" s="18" t="s">
        <v>17</v>
      </c>
      <c r="S19" s="19"/>
      <c r="T19" s="19"/>
      <c r="U19" s="19"/>
      <c r="V19" s="19"/>
      <c r="W19" s="19"/>
      <c r="X19" s="20"/>
      <c r="Y19" s="22" t="s">
        <v>15</v>
      </c>
      <c r="Z19" s="23"/>
      <c r="AA19" s="14"/>
      <c r="AB19" s="14"/>
      <c r="AC19" s="14"/>
      <c r="AD19" s="14"/>
      <c r="AE19" s="14"/>
      <c r="AF19" s="8"/>
      <c r="AG19" s="8"/>
      <c r="AH19" s="8"/>
      <c r="AI19" s="8"/>
      <c r="AJ19" s="8"/>
      <c r="AK19" s="8"/>
      <c r="AL19" s="8"/>
      <c r="AM19" s="8"/>
    </row>
    <row r="20" ht="78">
      <c r="A20" s="17"/>
      <c r="B20" s="24" t="s">
        <v>18</v>
      </c>
      <c r="C20" s="24" t="s">
        <v>19</v>
      </c>
      <c r="D20" s="24" t="s">
        <v>20</v>
      </c>
      <c r="E20" s="24" t="s">
        <v>21</v>
      </c>
      <c r="F20" s="24" t="s">
        <v>22</v>
      </c>
      <c r="G20" s="25" t="s">
        <v>23</v>
      </c>
      <c r="H20" s="25" t="s">
        <v>24</v>
      </c>
      <c r="I20" s="21"/>
      <c r="J20" s="25" t="s">
        <v>18</v>
      </c>
      <c r="K20" s="24" t="s">
        <v>19</v>
      </c>
      <c r="L20" s="24" t="s">
        <v>20</v>
      </c>
      <c r="M20" s="25" t="s">
        <v>23</v>
      </c>
      <c r="N20" s="24" t="s">
        <v>21</v>
      </c>
      <c r="O20" s="24" t="s">
        <v>22</v>
      </c>
      <c r="P20" s="24" t="s">
        <v>25</v>
      </c>
      <c r="Q20" s="21"/>
      <c r="R20" s="25" t="s">
        <v>18</v>
      </c>
      <c r="S20" s="24" t="s">
        <v>19</v>
      </c>
      <c r="T20" s="24" t="s">
        <v>20</v>
      </c>
      <c r="U20" s="25" t="s">
        <v>23</v>
      </c>
      <c r="V20" s="24" t="s">
        <v>21</v>
      </c>
      <c r="W20" s="24" t="s">
        <v>22</v>
      </c>
      <c r="X20" s="24" t="s">
        <v>25</v>
      </c>
      <c r="Y20" s="22"/>
      <c r="Z20" s="23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</row>
    <row r="21" s="1" customFormat="1" ht="18.75" customHeight="1">
      <c r="A21" s="26">
        <v>1</v>
      </c>
      <c r="B21" s="26">
        <v>2</v>
      </c>
      <c r="C21" s="26">
        <v>3</v>
      </c>
      <c r="D21" s="26">
        <v>4</v>
      </c>
      <c r="E21" s="26">
        <v>5</v>
      </c>
      <c r="F21" s="26">
        <v>6</v>
      </c>
      <c r="G21" s="26">
        <v>7</v>
      </c>
      <c r="H21" s="26">
        <v>8</v>
      </c>
      <c r="I21" s="27">
        <v>9</v>
      </c>
      <c r="J21" s="26">
        <v>10</v>
      </c>
      <c r="K21" s="26">
        <v>11</v>
      </c>
      <c r="L21" s="26">
        <v>12</v>
      </c>
      <c r="M21" s="26">
        <v>13</v>
      </c>
      <c r="N21" s="26">
        <v>14</v>
      </c>
      <c r="O21" s="26">
        <v>15</v>
      </c>
      <c r="P21" s="26">
        <v>16</v>
      </c>
      <c r="Q21" s="27">
        <v>17</v>
      </c>
      <c r="R21" s="26">
        <v>18</v>
      </c>
      <c r="S21" s="26">
        <v>19</v>
      </c>
      <c r="T21" s="26">
        <v>20</v>
      </c>
      <c r="U21" s="26">
        <v>21</v>
      </c>
      <c r="V21" s="26">
        <v>22</v>
      </c>
      <c r="W21" s="26">
        <v>23</v>
      </c>
      <c r="X21" s="26">
        <v>24</v>
      </c>
      <c r="Y21" s="28">
        <v>25</v>
      </c>
      <c r="Z21" s="29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</row>
    <row r="22" ht="65.25">
      <c r="A22" s="31" t="s">
        <v>26</v>
      </c>
      <c r="B22" s="32">
        <f>79548200-358200</f>
        <v>79190000</v>
      </c>
      <c r="C22" s="33">
        <f>41444000-2726700</f>
        <v>38717300</v>
      </c>
      <c r="D22" s="33">
        <f>34534800-2511300</f>
        <v>32023500</v>
      </c>
      <c r="E22" s="33">
        <f>36628100-2495700</f>
        <v>34132400</v>
      </c>
      <c r="F22" s="33">
        <f>63457900-384700</f>
        <v>63073200</v>
      </c>
      <c r="G22" s="33">
        <f>37252300-2154000</f>
        <v>35098300</v>
      </c>
      <c r="H22" s="33">
        <f>282764800-21088200</f>
        <v>261676600</v>
      </c>
      <c r="I22" s="34">
        <f t="shared" ref="I22:I28" si="0">B22+D22+E22+F22+C22+G22+H22</f>
        <v>543911300</v>
      </c>
      <c r="J22" s="35">
        <f>65699100-417600</f>
        <v>65281500</v>
      </c>
      <c r="K22" s="36">
        <f>41306400-2759400</f>
        <v>38547000</v>
      </c>
      <c r="L22" s="36">
        <f>34980100-2611400</f>
        <v>32368700</v>
      </c>
      <c r="M22" s="36">
        <f>38442400-2217100</f>
        <v>36225300</v>
      </c>
      <c r="N22" s="36">
        <f>36639000-2569300</f>
        <v>34069700</v>
      </c>
      <c r="O22" s="36">
        <f>56199500-452300</f>
        <v>55747200</v>
      </c>
      <c r="P22" s="36">
        <f>290602200-22011000</f>
        <v>268591200</v>
      </c>
      <c r="Q22" s="34">
        <f>J22+K22+N22+O22</f>
        <v>193645400</v>
      </c>
      <c r="R22" s="35">
        <f>67999300-428100</f>
        <v>67571200</v>
      </c>
      <c r="S22" s="36">
        <f>42521200-2652100</f>
        <v>39869100</v>
      </c>
      <c r="T22" s="36">
        <f>36038800-2645600</f>
        <v>33393200</v>
      </c>
      <c r="U22" s="36">
        <f>39967700-2243200</f>
        <v>37724500</v>
      </c>
      <c r="V22" s="36">
        <f>37933000-2600400</f>
        <v>35332600</v>
      </c>
      <c r="W22" s="36">
        <f>58255900-464400</f>
        <v>57791500</v>
      </c>
      <c r="X22" s="36">
        <f>293234100-22293400</f>
        <v>270940700</v>
      </c>
      <c r="Y22" s="34">
        <f>R22+S22+V22+W22</f>
        <v>200564400</v>
      </c>
      <c r="Z22" s="37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</row>
    <row r="23" ht="43.5">
      <c r="A23" s="31" t="s">
        <v>27</v>
      </c>
      <c r="B23" s="32">
        <f>B24+B25+B26</f>
        <v>40225000</v>
      </c>
      <c r="C23" s="33">
        <f>C24+C25+C26</f>
        <v>30865600</v>
      </c>
      <c r="D23" s="33">
        <f t="shared" ref="D23:G23" si="1">D24+D25+D26</f>
        <v>28592500</v>
      </c>
      <c r="E23" s="33">
        <f t="shared" si="1"/>
        <v>28487100</v>
      </c>
      <c r="F23" s="33">
        <f t="shared" si="1"/>
        <v>41189000</v>
      </c>
      <c r="G23" s="33">
        <f t="shared" si="1"/>
        <v>29291800</v>
      </c>
      <c r="H23" s="33">
        <f>H24+H25+H26</f>
        <v>261676600</v>
      </c>
      <c r="I23" s="34">
        <f t="shared" si="0"/>
        <v>460327600</v>
      </c>
      <c r="J23" s="35">
        <f>J24+J25+J26</f>
        <v>41275300</v>
      </c>
      <c r="K23" s="36">
        <f t="shared" ref="K23:L23" si="2">K24+K25+K26</f>
        <v>31131100</v>
      </c>
      <c r="L23" s="36">
        <f t="shared" si="2"/>
        <v>29533900</v>
      </c>
      <c r="M23" s="36">
        <f t="shared" ref="M23:P23" si="3">M24+M25+M26</f>
        <v>29689800</v>
      </c>
      <c r="N23" s="36">
        <f t="shared" si="3"/>
        <v>28972600</v>
      </c>
      <c r="O23" s="36">
        <f t="shared" si="3"/>
        <v>42400700</v>
      </c>
      <c r="P23" s="36">
        <f t="shared" si="3"/>
        <v>268591200</v>
      </c>
      <c r="Q23" s="34">
        <f t="shared" ref="Q23:Q28" si="4">J23+K23+N23+O23+L23+M23+P23</f>
        <v>471594600</v>
      </c>
      <c r="R23" s="35">
        <f>R24+R25+R26</f>
        <v>42495800</v>
      </c>
      <c r="S23" s="36">
        <f>S24+S25+S26</f>
        <v>30023400</v>
      </c>
      <c r="T23" s="36">
        <f t="shared" ref="T23:U23" si="5">T24+T25+T26</f>
        <v>29843200</v>
      </c>
      <c r="U23" s="36">
        <f t="shared" si="5"/>
        <v>30153400</v>
      </c>
      <c r="V23" s="36">
        <f>V24+V25+V26</f>
        <v>29363200</v>
      </c>
      <c r="W23" s="36">
        <f>W24+W25+W26</f>
        <v>43671800</v>
      </c>
      <c r="X23" s="36">
        <f>X24+X25+X26</f>
        <v>270940700</v>
      </c>
      <c r="Y23" s="34">
        <f t="shared" ref="Y23:Y28" si="6">R23+S23+V23+W23+T23+U23+X23</f>
        <v>476491500</v>
      </c>
      <c r="Z23" s="37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</row>
    <row r="24" ht="87">
      <c r="A24" s="38" t="s">
        <v>28</v>
      </c>
      <c r="B24" s="39">
        <v>33060100</v>
      </c>
      <c r="C24" s="40">
        <v>3597800</v>
      </c>
      <c r="D24" s="40">
        <v>3478600</v>
      </c>
      <c r="E24" s="40">
        <v>3529900</v>
      </c>
      <c r="F24" s="40">
        <v>33494300</v>
      </c>
      <c r="G24" s="40">
        <v>7751400</v>
      </c>
      <c r="H24" s="40">
        <v>49314400</v>
      </c>
      <c r="I24" s="34">
        <f t="shared" si="0"/>
        <v>134226500</v>
      </c>
      <c r="J24" s="41">
        <v>32922000</v>
      </c>
      <c r="K24" s="42">
        <v>3537000</v>
      </c>
      <c r="L24" s="42">
        <v>3419800</v>
      </c>
      <c r="M24" s="42">
        <v>7518600</v>
      </c>
      <c r="N24" s="42">
        <v>3279600</v>
      </c>
      <c r="O24" s="42">
        <v>33353700</v>
      </c>
      <c r="P24" s="42">
        <v>48480500</v>
      </c>
      <c r="Q24" s="34">
        <f t="shared" si="4"/>
        <v>132511200</v>
      </c>
      <c r="R24" s="41">
        <v>33932200</v>
      </c>
      <c r="S24" s="42">
        <v>3502400</v>
      </c>
      <c r="T24" s="42">
        <v>3386300</v>
      </c>
      <c r="U24" s="42">
        <v>7720500</v>
      </c>
      <c r="V24" s="42">
        <v>3359100</v>
      </c>
      <c r="W24" s="42">
        <v>34382800</v>
      </c>
      <c r="X24" s="42">
        <v>48005800</v>
      </c>
      <c r="Y24" s="34">
        <f t="shared" si="6"/>
        <v>134289100</v>
      </c>
      <c r="Z24" s="37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</row>
    <row r="25" ht="65.25">
      <c r="A25" s="38" t="s">
        <v>29</v>
      </c>
      <c r="B25" s="39">
        <v>7164900</v>
      </c>
      <c r="C25" s="40">
        <v>27267800</v>
      </c>
      <c r="D25" s="40">
        <v>25113900</v>
      </c>
      <c r="E25" s="40">
        <v>24957200</v>
      </c>
      <c r="F25" s="40">
        <v>7694700</v>
      </c>
      <c r="G25" s="40">
        <v>21540400</v>
      </c>
      <c r="H25" s="40">
        <v>210882300</v>
      </c>
      <c r="I25" s="34">
        <f t="shared" si="0"/>
        <v>324621200</v>
      </c>
      <c r="J25" s="41">
        <v>8353300</v>
      </c>
      <c r="K25" s="42">
        <v>27594100</v>
      </c>
      <c r="L25" s="42">
        <v>26114100</v>
      </c>
      <c r="M25" s="42">
        <v>22171200</v>
      </c>
      <c r="N25" s="42">
        <v>25693000</v>
      </c>
      <c r="O25" s="42">
        <v>9047000</v>
      </c>
      <c r="P25" s="43">
        <v>220110700</v>
      </c>
      <c r="Q25" s="34">
        <f t="shared" si="4"/>
        <v>339083400</v>
      </c>
      <c r="R25" s="41">
        <v>8563600</v>
      </c>
      <c r="S25" s="42">
        <v>26521000</v>
      </c>
      <c r="T25" s="42">
        <v>26456900</v>
      </c>
      <c r="U25" s="43">
        <v>22432900</v>
      </c>
      <c r="V25" s="42">
        <v>26004100</v>
      </c>
      <c r="W25" s="42">
        <v>9289000</v>
      </c>
      <c r="X25" s="43">
        <v>222934900</v>
      </c>
      <c r="Y25" s="34">
        <f t="shared" si="6"/>
        <v>342202400</v>
      </c>
      <c r="Z25" s="37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</row>
    <row r="26" ht="65.25">
      <c r="A26" s="38" t="s">
        <v>30</v>
      </c>
      <c r="B26" s="44">
        <v>0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1479900</v>
      </c>
      <c r="I26" s="34">
        <f t="shared" si="0"/>
        <v>1479900</v>
      </c>
      <c r="J26" s="46">
        <v>0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0">
        <v>0</v>
      </c>
      <c r="Q26" s="34">
        <f t="shared" si="4"/>
        <v>0</v>
      </c>
      <c r="R26" s="46">
        <v>0</v>
      </c>
      <c r="S26" s="46">
        <v>0</v>
      </c>
      <c r="T26" s="46">
        <v>0</v>
      </c>
      <c r="U26" s="46">
        <v>0</v>
      </c>
      <c r="V26" s="42">
        <v>0</v>
      </c>
      <c r="W26" s="42">
        <v>0</v>
      </c>
      <c r="X26" s="42">
        <v>0</v>
      </c>
      <c r="Y26" s="34">
        <f t="shared" si="6"/>
        <v>0</v>
      </c>
      <c r="Z26" s="37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</row>
    <row r="27" ht="108.75">
      <c r="A27" s="31" t="s">
        <v>31</v>
      </c>
      <c r="B27" s="32">
        <v>0</v>
      </c>
      <c r="C27" s="33">
        <v>0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4">
        <f t="shared" si="0"/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3">
        <v>0</v>
      </c>
      <c r="Q27" s="34">
        <f t="shared" si="4"/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6">
        <v>0</v>
      </c>
      <c r="Y27" s="34">
        <f t="shared" si="6"/>
        <v>0</v>
      </c>
      <c r="Z27" s="37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</row>
    <row r="28" ht="217.5">
      <c r="A28" s="31" t="s">
        <v>32</v>
      </c>
      <c r="B28" s="33">
        <f>B22-B23</f>
        <v>38965000</v>
      </c>
      <c r="C28" s="33">
        <f>C22-C23</f>
        <v>7851700</v>
      </c>
      <c r="D28" s="33">
        <f t="shared" ref="D28:E28" si="7">D22-D23</f>
        <v>3431000</v>
      </c>
      <c r="E28" s="33">
        <f t="shared" si="7"/>
        <v>5645300</v>
      </c>
      <c r="F28" s="33">
        <f>F22-F23</f>
        <v>21884200</v>
      </c>
      <c r="G28" s="33">
        <f>G22-G23</f>
        <v>5806500</v>
      </c>
      <c r="H28" s="33">
        <f>H22-H23</f>
        <v>0</v>
      </c>
      <c r="I28" s="34">
        <f t="shared" si="0"/>
        <v>83583700</v>
      </c>
      <c r="J28" s="36">
        <f>J22-J23</f>
        <v>24006200</v>
      </c>
      <c r="K28" s="36">
        <f>K22-K23</f>
        <v>7415900</v>
      </c>
      <c r="L28" s="36">
        <f>L22-L23</f>
        <v>2834800</v>
      </c>
      <c r="M28" s="36">
        <f t="shared" ref="M28:P28" si="8">M22-M23</f>
        <v>6535500</v>
      </c>
      <c r="N28" s="36">
        <f t="shared" si="8"/>
        <v>5097100</v>
      </c>
      <c r="O28" s="36">
        <f t="shared" si="8"/>
        <v>13346500</v>
      </c>
      <c r="P28" s="36">
        <f t="shared" si="8"/>
        <v>0</v>
      </c>
      <c r="Q28" s="34">
        <f t="shared" si="4"/>
        <v>59236000</v>
      </c>
      <c r="R28" s="36">
        <f>R22-R23</f>
        <v>25075400</v>
      </c>
      <c r="S28" s="36">
        <f t="shared" ref="S28:U28" si="9">S22-S23</f>
        <v>9845700</v>
      </c>
      <c r="T28" s="36">
        <f t="shared" si="9"/>
        <v>3550000</v>
      </c>
      <c r="U28" s="36">
        <f t="shared" si="9"/>
        <v>7571100</v>
      </c>
      <c r="V28" s="36">
        <f>V22-V23</f>
        <v>5969400</v>
      </c>
      <c r="W28" s="36">
        <f>W22-W23</f>
        <v>14119700</v>
      </c>
      <c r="X28" s="36">
        <f>X22-X23</f>
        <v>0</v>
      </c>
      <c r="Y28" s="34">
        <f t="shared" si="6"/>
        <v>66131300</v>
      </c>
      <c r="Z28" s="37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</row>
    <row r="29" ht="17.25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37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</row>
    <row r="30" ht="17.25">
      <c r="B30" s="48"/>
      <c r="C30" s="48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8"/>
      <c r="AA30" s="8"/>
      <c r="AB30" s="8"/>
      <c r="AC30" s="8"/>
      <c r="AD30" s="8"/>
      <c r="AE30" s="8"/>
      <c r="AF30" s="8"/>
      <c r="AG30" s="8"/>
      <c r="AH30" s="8"/>
      <c r="AI30" s="8"/>
    </row>
    <row r="31" ht="17.25">
      <c r="A31" s="8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8"/>
      <c r="AA31" s="8"/>
      <c r="AB31" s="8"/>
      <c r="AC31" s="8"/>
      <c r="AD31" s="8"/>
      <c r="AE31" s="8"/>
      <c r="AF31" s="8"/>
      <c r="AG31" s="8"/>
      <c r="AH31" s="8"/>
      <c r="AI31" s="8"/>
    </row>
    <row r="32" ht="17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</row>
    <row r="33" ht="17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</row>
    <row r="34" ht="17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</row>
    <row r="35" ht="17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</row>
    <row r="36" ht="17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</row>
    <row r="37" ht="17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</row>
    <row r="38" ht="17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</row>
    <row r="39" ht="17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</row>
    <row r="40" ht="17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</row>
    <row r="41" ht="17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</row>
    <row r="42" ht="17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</row>
    <row r="43" ht="17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</row>
    <row r="44" ht="17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</row>
    <row r="45" ht="17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</row>
    <row r="46" ht="17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</row>
    <row r="47" ht="17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</row>
    <row r="48" ht="17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</row>
    <row r="49" ht="17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</row>
    <row r="50" ht="17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</row>
    <row r="51" ht="17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</row>
    <row r="52" ht="17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</row>
    <row r="53" ht="17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</row>
    <row r="54" ht="17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</row>
    <row r="55" ht="17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</row>
    <row r="56" ht="17.2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</row>
    <row r="57" ht="17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</row>
    <row r="58" ht="17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</row>
    <row r="59" ht="17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</row>
    <row r="60" ht="17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</row>
    <row r="61" ht="17.2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</row>
    <row r="62" ht="17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</row>
    <row r="63" ht="17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</row>
    <row r="64" ht="17.2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</row>
    <row r="65" ht="18.7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</row>
    <row r="66" ht="18.7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</row>
    <row r="67" ht="18.7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</row>
    <row r="68" ht="18.7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</row>
    <row r="69" ht="18.7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</row>
    <row r="70" ht="18.75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</row>
    <row r="71" ht="18.7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</row>
    <row r="72" ht="18.75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</row>
    <row r="73" ht="18.7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</row>
    <row r="74" ht="18.7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</row>
    <row r="75" ht="18.7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</row>
    <row r="76" ht="18.7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</row>
    <row r="77" ht="18.75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</row>
    <row r="78" ht="18.75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</row>
    <row r="79" ht="18.75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</row>
    <row r="80" ht="18.75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</row>
    <row r="81" ht="18.75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</row>
    <row r="82" ht="18.75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</row>
    <row r="83" ht="18.75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</row>
    <row r="84" ht="18.7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</row>
    <row r="85" ht="18.7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</row>
    <row r="86" ht="18.75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</row>
    <row r="87" ht="18.75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</row>
    <row r="88" ht="18.75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</row>
    <row r="89" ht="18.75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</row>
    <row r="90" ht="18.75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</row>
    <row r="91" ht="18.7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</row>
    <row r="92" ht="18.7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</row>
    <row r="93" ht="18.7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</row>
    <row r="94" ht="18.7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</row>
  </sheetData>
  <mergeCells count="28">
    <mergeCell ref="E1:I1"/>
    <mergeCell ref="N1:Q1"/>
    <mergeCell ref="V1:Y1"/>
    <mergeCell ref="E2:I4"/>
    <mergeCell ref="N2:Q4"/>
    <mergeCell ref="V2:Y4"/>
    <mergeCell ref="E5:F5"/>
    <mergeCell ref="N5:P5"/>
    <mergeCell ref="V5:X5"/>
    <mergeCell ref="E6:F6"/>
    <mergeCell ref="N6:P6"/>
    <mergeCell ref="V6:X6"/>
    <mergeCell ref="B7:S7"/>
    <mergeCell ref="A8:Q8"/>
    <mergeCell ref="B12:P12"/>
    <mergeCell ref="B13:O13"/>
    <mergeCell ref="B14:O14"/>
    <mergeCell ref="B15:Q15"/>
    <mergeCell ref="B16:O16"/>
    <mergeCell ref="B17:O17"/>
    <mergeCell ref="A19:A20"/>
    <mergeCell ref="B19:H19"/>
    <mergeCell ref="I19:I20"/>
    <mergeCell ref="J19:P19"/>
    <mergeCell ref="Q19:Q20"/>
    <mergeCell ref="R19:X19"/>
    <mergeCell ref="Y19:Y20"/>
    <mergeCell ref="B30:C30"/>
  </mergeCells>
  <printOptions headings="0" gridLines="0"/>
  <pageMargins left="0" right="0" top="0.39370078740157477" bottom="0.19685039370078738" header="0.35433070866141736" footer="0.43307086614173229"/>
  <pageSetup paperSize="9" scale="35" fitToWidth="1" fitToHeight="1" pageOrder="downThenOver" orientation="landscape" usePrinterDefaults="1" blackAndWhite="0" draft="0" cellComments="none" useFirstPageNumber="0" errors="displayed" horizontalDpi="600" verticalDpi="600" copies="1"/>
  <headerFooter/>
  <colBreaks count="1" manualBreakCount="1">
    <brk id="17" man="1" max="33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NachSvBudPlan</cp:lastModifiedBy>
  <cp:revision>2</cp:revision>
  <dcterms:created xsi:type="dcterms:W3CDTF">2006-09-28T05:33:49Z</dcterms:created>
  <dcterms:modified xsi:type="dcterms:W3CDTF">2025-10-22T12:20:41Z</dcterms:modified>
</cp:coreProperties>
</file>